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3" i="1"/>
  <c r="G13"/>
  <c r="G36"/>
  <c r="G37"/>
  <c r="G38"/>
  <c r="G39"/>
  <c r="G40"/>
  <c r="G41"/>
  <c r="G15"/>
  <c r="G12"/>
  <c r="G9"/>
  <c r="G7"/>
  <c r="G6"/>
  <c r="G5"/>
  <c r="G4"/>
  <c r="G17"/>
  <c r="H17"/>
  <c r="H5"/>
  <c r="H6"/>
  <c r="H7"/>
  <c r="H8"/>
  <c r="H9"/>
  <c r="H10"/>
  <c r="H11"/>
  <c r="H12"/>
  <c r="H13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"/>
  <c r="G42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6"/>
  <c r="G14"/>
  <c r="G11"/>
  <c r="G10"/>
  <c r="G8"/>
</calcChain>
</file>

<file path=xl/sharedStrings.xml><?xml version="1.0" encoding="utf-8"?>
<sst xmlns="http://schemas.openxmlformats.org/spreadsheetml/2006/main" count="170" uniqueCount="75">
  <si>
    <t>序号</t>
  </si>
  <si>
    <t>物资名称</t>
  </si>
  <si>
    <t>数量</t>
  </si>
  <si>
    <t>1500*2100</t>
  </si>
  <si>
    <t>樘</t>
  </si>
  <si>
    <t>600*2100</t>
  </si>
  <si>
    <t>1000*2100</t>
  </si>
  <si>
    <t>1000*2300</t>
  </si>
  <si>
    <t>1500*2300</t>
  </si>
  <si>
    <t>1800*2100</t>
  </si>
  <si>
    <t>1800*2300</t>
  </si>
  <si>
    <t>2000*2300</t>
  </si>
  <si>
    <t>1200*2100</t>
  </si>
  <si>
    <t>600*1800</t>
  </si>
  <si>
    <t>800*2100</t>
  </si>
  <si>
    <t>1200*1500</t>
  </si>
  <si>
    <t>1500*2200</t>
  </si>
  <si>
    <t>1500*2500</t>
  </si>
  <si>
    <t>1500*2800</t>
  </si>
  <si>
    <t>3200*2800</t>
  </si>
  <si>
    <t>3200*3000</t>
  </si>
  <si>
    <t>3200*3300</t>
  </si>
  <si>
    <t>7000*3800</t>
  </si>
  <si>
    <t>备注</t>
    <phoneticPr fontId="1" type="noConversion"/>
  </si>
  <si>
    <t>总面积
（平方米）</t>
    <phoneticPr fontId="1" type="noConversion"/>
  </si>
  <si>
    <t>单价
（元/平方米）</t>
    <phoneticPr fontId="1" type="noConversion"/>
  </si>
  <si>
    <t>合计
（元）</t>
    <phoneticPr fontId="1" type="noConversion"/>
  </si>
  <si>
    <r>
      <t>1、在招标过程中，所有参与项目的竞标方必须根据技术要求提供样品物业公司封样，同时</t>
    </r>
    <r>
      <rPr>
        <b/>
        <sz val="9"/>
        <color theme="1"/>
        <rFont val="宋体"/>
        <family val="3"/>
        <charset val="134"/>
        <scheme val="minor"/>
      </rPr>
      <t xml:space="preserve">提供样品门同时提供不小于400mm*400mm切角（门框、门扇）样品要求能展示出详细的内部构造，注明品牌、生产厂家、型号，锁具、合页、玻璃等，并注明品牌、生产厂家等。详情请咨询： 刘爱华18705356361。
</t>
    </r>
    <r>
      <rPr>
        <sz val="9"/>
        <color theme="1"/>
        <rFont val="宋体"/>
        <family val="2"/>
        <charset val="134"/>
        <scheme val="minor"/>
      </rPr>
      <t xml:space="preserve">2、采用工程量清单报价，报价中包含材料费、人工费、机械费、运输费、安装费、管理费、利润、税金及项目检测验收费用等所有费用，不再支付其他任何费用。
3、规格数量详见附件，中标后需现场测量按照现场实际供货，结算时单价不变，按项目实际数量按实结算。
4、质量标准：严格按照国标防火级别要求要求，医院门表面处理保证不掉色，颜色同医院一期综合大楼病房门门颜色一样，款式及颜色均按照一期加工制作。防火卷帘严格按照国家标准及图纸要求制作，乙方积极配合消防联动调试并保证消防验收合格，价格中包含安装费、运输费，背运费、税票，检测费等一切费用。其它技术要求详见附件。
5、按照甲方要求分批供货，签订合同后，首批20天加工完毕供货到工地现场，剩余按甲方工程进度及时供货到位。
6、质量要求（保修期）：质量保修期自消防验收合格后交付使用之日起贰年，终身维修。保修期内，除因使用不当、人为所致及不可抗拒因素外，其他原因导致的损坏，乙方接到通知8小时内履行免费保修义务，乙方在规定时间内没有到现场维修，甲方可自行找人维修，所发生的一切费用和损失均由乙方承担。保修期过后乙方对本工程终身负责维护、维修只收取成本费。竞标单位必须在投标文件中有详细的售后服务体系，内容至少包括免费质量保证年限，售后服务人员配备情况、维修响应时间，质保期满后服务内容等。
7、 </t>
    </r>
    <r>
      <rPr>
        <b/>
        <sz val="9"/>
        <color theme="1"/>
        <rFont val="宋体"/>
        <family val="3"/>
        <charset val="134"/>
        <scheme val="minor"/>
      </rPr>
      <t xml:space="preserve">付款方式：材料到达现场后，付至已到场材料金额的30%，安装完毕验收合格后付到工程总额的90%，剩余10%作为质保金，质保期满无质量问题一次性无息付清。采用商业承兑汇票付款，开具增值税普通发票。
</t>
    </r>
    <phoneticPr fontId="1" type="noConversion"/>
  </si>
  <si>
    <t>山东玲珑英城医院防火门招标报价表</t>
    <phoneticPr fontId="1" type="noConversion"/>
  </si>
  <si>
    <t>规格型号</t>
  </si>
  <si>
    <t>单位</t>
  </si>
  <si>
    <t>备注</t>
  </si>
  <si>
    <t>FM丙0618</t>
  </si>
  <si>
    <t>FM丙0821</t>
  </si>
  <si>
    <t>FM丙1021</t>
  </si>
  <si>
    <t>FM丙1821</t>
  </si>
  <si>
    <t>FM乙1021</t>
  </si>
  <si>
    <t>钢木质乙级防火门</t>
  </si>
  <si>
    <t>FM乙1023</t>
  </si>
  <si>
    <t>木质乙级防火门</t>
  </si>
  <si>
    <t>FM乙1024</t>
  </si>
  <si>
    <t>1000*2400</t>
  </si>
  <si>
    <t>FM乙1321</t>
  </si>
  <si>
    <t>1300*2100</t>
  </si>
  <si>
    <t>FM乙1523</t>
  </si>
  <si>
    <t>FM乙1823</t>
  </si>
  <si>
    <t>FM乙1221</t>
  </si>
  <si>
    <t>FM乙1521</t>
  </si>
  <si>
    <t>GFM甲1521</t>
  </si>
  <si>
    <t>木质甲级防火门</t>
  </si>
  <si>
    <t>FM甲0621</t>
  </si>
  <si>
    <t>钢木质甲级防火门</t>
  </si>
  <si>
    <t>FM甲1021</t>
  </si>
  <si>
    <t>FM甲1023</t>
  </si>
  <si>
    <t>FM甲1523</t>
  </si>
  <si>
    <t>FM甲1821</t>
  </si>
  <si>
    <t>FM甲1823</t>
  </si>
  <si>
    <t>FM甲2023</t>
  </si>
  <si>
    <t>GFM甲1021</t>
  </si>
  <si>
    <t>GFM甲1523</t>
  </si>
  <si>
    <t>FC乙1215</t>
  </si>
  <si>
    <t>钢制乙级防火窗</t>
  </si>
  <si>
    <t>FC乙1522</t>
  </si>
  <si>
    <t>FC乙1525</t>
  </si>
  <si>
    <t>FC乙1528</t>
  </si>
  <si>
    <t>FC乙3228</t>
  </si>
  <si>
    <t>FC乙3230</t>
  </si>
  <si>
    <t>FC乙3233</t>
  </si>
  <si>
    <t>FHJLM7038</t>
  </si>
  <si>
    <t>双轨双帘无机布特级防火卷帘</t>
  </si>
  <si>
    <r>
      <t>甲级防火门耐火极限</t>
    </r>
    <r>
      <rPr>
        <sz val="9"/>
        <color theme="1"/>
        <rFont val="Times New Roman"/>
        <family val="1"/>
      </rPr>
      <t xml:space="preserve">1.5h
</t>
    </r>
    <r>
      <rPr>
        <sz val="9"/>
        <color theme="1"/>
        <rFont val="宋体"/>
        <family val="3"/>
        <charset val="134"/>
      </rPr>
      <t>乙级防火门耐火极限</t>
    </r>
    <r>
      <rPr>
        <sz val="9"/>
        <color theme="1"/>
        <rFont val="Times New Roman"/>
        <family val="1"/>
      </rPr>
      <t xml:space="preserve">1.0h
</t>
    </r>
    <r>
      <rPr>
        <sz val="9"/>
        <color theme="1"/>
        <rFont val="宋体"/>
        <family val="3"/>
        <charset val="134"/>
      </rPr>
      <t>丙级防火门耐火极限</t>
    </r>
    <r>
      <rPr>
        <sz val="9"/>
        <color theme="1"/>
        <rFont val="Times New Roman"/>
        <family val="1"/>
      </rPr>
      <t xml:space="preserve">0.5h
</t>
    </r>
    <r>
      <rPr>
        <sz val="9"/>
        <color theme="1"/>
        <rFont val="宋体"/>
        <family val="3"/>
        <charset val="134"/>
      </rPr>
      <t>乙级防火窗耐火极限</t>
    </r>
    <r>
      <rPr>
        <sz val="9"/>
        <color theme="1"/>
        <rFont val="Times New Roman"/>
        <family val="1"/>
      </rPr>
      <t xml:space="preserve">1.0h
</t>
    </r>
    <r>
      <rPr>
        <sz val="9"/>
        <color theme="1"/>
        <rFont val="宋体"/>
        <family val="3"/>
        <charset val="134"/>
      </rPr>
      <t>防火门、防火窗必须使用在消防部门备案的产品，负责产品检测并通过消防验收</t>
    </r>
    <phoneticPr fontId="1" type="noConversion"/>
  </si>
  <si>
    <t>木质丙级防火门
（门洞距地300）</t>
    <phoneticPr fontId="1" type="noConversion"/>
  </si>
  <si>
    <t>每樘面积
（平方米）</t>
    <phoneticPr fontId="1" type="noConversion"/>
  </si>
  <si>
    <t>木质乙级防火门；
内视窗尺寸850*200</t>
    <phoneticPr fontId="1" type="noConversion"/>
  </si>
  <si>
    <t>木质甲级防火门；
内视窗尺寸850*200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</si>
</sst>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u/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activeCell="D41" sqref="D41"/>
    </sheetView>
  </sheetViews>
  <sheetFormatPr defaultRowHeight="11.25"/>
  <cols>
    <col min="1" max="1" width="6.5" style="2" customWidth="1"/>
    <col min="2" max="2" width="11.625" style="2" customWidth="1"/>
    <col min="3" max="3" width="14.75" style="2" customWidth="1"/>
    <col min="4" max="4" width="7.25" style="2" customWidth="1"/>
    <col min="5" max="5" width="11.875" style="2" customWidth="1"/>
    <col min="6" max="6" width="16.25" style="2" customWidth="1"/>
    <col min="7" max="7" width="10.5" style="2" customWidth="1"/>
    <col min="8" max="8" width="13.25" style="2" customWidth="1"/>
    <col min="9" max="9" width="13" style="2" customWidth="1"/>
    <col min="10" max="10" width="14.75" style="2" customWidth="1"/>
    <col min="11" max="11" width="25.125" style="2" customWidth="1"/>
    <col min="12" max="16384" width="9" style="2"/>
  </cols>
  <sheetData>
    <row r="1" spans="1:11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3" customFormat="1" ht="22.5">
      <c r="A3" s="4" t="s">
        <v>0</v>
      </c>
      <c r="B3" s="4" t="s">
        <v>1</v>
      </c>
      <c r="C3" s="4" t="s">
        <v>29</v>
      </c>
      <c r="D3" s="4" t="s">
        <v>30</v>
      </c>
      <c r="E3" s="4" t="s">
        <v>2</v>
      </c>
      <c r="F3" s="4" t="s">
        <v>31</v>
      </c>
      <c r="G3" s="4" t="s">
        <v>72</v>
      </c>
      <c r="H3" s="4" t="s">
        <v>24</v>
      </c>
      <c r="I3" s="4" t="s">
        <v>25</v>
      </c>
      <c r="J3" s="4" t="s">
        <v>26</v>
      </c>
      <c r="K3" s="4" t="s">
        <v>23</v>
      </c>
    </row>
    <row r="4" spans="1:11" ht="22.5" customHeight="1">
      <c r="A4" s="4">
        <v>1</v>
      </c>
      <c r="B4" s="4" t="s">
        <v>32</v>
      </c>
      <c r="C4" s="4" t="s">
        <v>13</v>
      </c>
      <c r="D4" s="4" t="s">
        <v>4</v>
      </c>
      <c r="E4" s="4">
        <v>105</v>
      </c>
      <c r="F4" s="4" t="s">
        <v>71</v>
      </c>
      <c r="G4" s="4">
        <f>0.6*1.8</f>
        <v>1.08</v>
      </c>
      <c r="H4" s="4">
        <f>G4*E4</f>
        <v>113.4</v>
      </c>
      <c r="I4" s="4"/>
      <c r="J4" s="4"/>
      <c r="K4" s="12" t="s">
        <v>70</v>
      </c>
    </row>
    <row r="5" spans="1:11" ht="22.5">
      <c r="A5" s="4">
        <v>2</v>
      </c>
      <c r="B5" s="4" t="s">
        <v>33</v>
      </c>
      <c r="C5" s="4" t="s">
        <v>14</v>
      </c>
      <c r="D5" s="4" t="s">
        <v>4</v>
      </c>
      <c r="E5" s="4">
        <v>1</v>
      </c>
      <c r="F5" s="4" t="s">
        <v>71</v>
      </c>
      <c r="G5" s="4">
        <f>0.8*2.1</f>
        <v>1.6800000000000002</v>
      </c>
      <c r="H5" s="4">
        <f t="shared" ref="H5:H42" si="0">G5*E5</f>
        <v>1.6800000000000002</v>
      </c>
      <c r="I5" s="4"/>
      <c r="J5" s="4"/>
      <c r="K5" s="13"/>
    </row>
    <row r="6" spans="1:11" ht="22.5">
      <c r="A6" s="4">
        <v>3</v>
      </c>
      <c r="B6" s="4" t="s">
        <v>34</v>
      </c>
      <c r="C6" s="4" t="s">
        <v>6</v>
      </c>
      <c r="D6" s="4" t="s">
        <v>4</v>
      </c>
      <c r="E6" s="4">
        <v>17</v>
      </c>
      <c r="F6" s="4" t="s">
        <v>71</v>
      </c>
      <c r="G6" s="4">
        <f>1*2.1</f>
        <v>2.1</v>
      </c>
      <c r="H6" s="4">
        <f t="shared" si="0"/>
        <v>35.700000000000003</v>
      </c>
      <c r="I6" s="4"/>
      <c r="J6" s="4"/>
      <c r="K6" s="13"/>
    </row>
    <row r="7" spans="1:11" ht="22.5">
      <c r="A7" s="4">
        <v>4</v>
      </c>
      <c r="B7" s="4" t="s">
        <v>35</v>
      </c>
      <c r="C7" s="4" t="s">
        <v>9</v>
      </c>
      <c r="D7" s="4" t="s">
        <v>4</v>
      </c>
      <c r="E7" s="4">
        <v>17</v>
      </c>
      <c r="F7" s="4" t="s">
        <v>71</v>
      </c>
      <c r="G7" s="4">
        <f>1.8*2.1</f>
        <v>3.7800000000000002</v>
      </c>
      <c r="H7" s="4">
        <f t="shared" si="0"/>
        <v>64.260000000000005</v>
      </c>
      <c r="I7" s="4"/>
      <c r="J7" s="4"/>
      <c r="K7" s="13"/>
    </row>
    <row r="8" spans="1:11">
      <c r="A8" s="4">
        <v>5</v>
      </c>
      <c r="B8" s="4" t="s">
        <v>36</v>
      </c>
      <c r="C8" s="4" t="s">
        <v>6</v>
      </c>
      <c r="D8" s="4" t="s">
        <v>4</v>
      </c>
      <c r="E8" s="4">
        <v>1</v>
      </c>
      <c r="F8" s="4" t="s">
        <v>37</v>
      </c>
      <c r="G8" s="4">
        <f>1*2.1</f>
        <v>2.1</v>
      </c>
      <c r="H8" s="4">
        <f t="shared" si="0"/>
        <v>2.1</v>
      </c>
      <c r="I8" s="4"/>
      <c r="J8" s="4"/>
      <c r="K8" s="13"/>
    </row>
    <row r="9" spans="1:11">
      <c r="A9" s="4">
        <v>6</v>
      </c>
      <c r="B9" s="4" t="s">
        <v>38</v>
      </c>
      <c r="C9" s="4" t="s">
        <v>7</v>
      </c>
      <c r="D9" s="4" t="s">
        <v>4</v>
      </c>
      <c r="E9" s="4">
        <v>40</v>
      </c>
      <c r="F9" s="4" t="s">
        <v>39</v>
      </c>
      <c r="G9" s="4">
        <f>1*2.3</f>
        <v>2.2999999999999998</v>
      </c>
      <c r="H9" s="4">
        <f t="shared" si="0"/>
        <v>92</v>
      </c>
      <c r="I9" s="4"/>
      <c r="J9" s="4"/>
      <c r="K9" s="13"/>
    </row>
    <row r="10" spans="1:11" ht="22.5">
      <c r="A10" s="4">
        <v>7</v>
      </c>
      <c r="B10" s="4" t="s">
        <v>38</v>
      </c>
      <c r="C10" s="4" t="s">
        <v>7</v>
      </c>
      <c r="D10" s="4" t="s">
        <v>4</v>
      </c>
      <c r="E10" s="4">
        <v>3</v>
      </c>
      <c r="F10" s="4" t="s">
        <v>73</v>
      </c>
      <c r="G10" s="4">
        <f>1*2.3</f>
        <v>2.2999999999999998</v>
      </c>
      <c r="H10" s="4">
        <f t="shared" si="0"/>
        <v>6.8999999999999995</v>
      </c>
      <c r="I10" s="4"/>
      <c r="J10" s="4"/>
      <c r="K10" s="13"/>
    </row>
    <row r="11" spans="1:11" ht="22.5">
      <c r="A11" s="4">
        <v>8</v>
      </c>
      <c r="B11" s="4" t="s">
        <v>40</v>
      </c>
      <c r="C11" s="4" t="s">
        <v>41</v>
      </c>
      <c r="D11" s="4" t="s">
        <v>4</v>
      </c>
      <c r="E11" s="4">
        <v>10</v>
      </c>
      <c r="F11" s="4" t="s">
        <v>73</v>
      </c>
      <c r="G11" s="4">
        <f>1*2.4</f>
        <v>2.4</v>
      </c>
      <c r="H11" s="4">
        <f t="shared" si="0"/>
        <v>24</v>
      </c>
      <c r="I11" s="4"/>
      <c r="J11" s="4"/>
      <c r="K11" s="13"/>
    </row>
    <row r="12" spans="1:11">
      <c r="A12" s="4">
        <v>9</v>
      </c>
      <c r="B12" s="4" t="s">
        <v>42</v>
      </c>
      <c r="C12" s="4" t="s">
        <v>43</v>
      </c>
      <c r="D12" s="4" t="s">
        <v>4</v>
      </c>
      <c r="E12" s="4">
        <v>2</v>
      </c>
      <c r="F12" s="4" t="s">
        <v>39</v>
      </c>
      <c r="G12" s="4">
        <f>1.3*2.1</f>
        <v>2.7300000000000004</v>
      </c>
      <c r="H12" s="4">
        <f t="shared" si="0"/>
        <v>5.4600000000000009</v>
      </c>
      <c r="I12" s="4"/>
      <c r="J12" s="4"/>
      <c r="K12" s="13"/>
    </row>
    <row r="13" spans="1:11">
      <c r="A13" s="4">
        <v>10</v>
      </c>
      <c r="B13" s="4" t="s">
        <v>44</v>
      </c>
      <c r="C13" s="4" t="s">
        <v>8</v>
      </c>
      <c r="D13" s="4" t="s">
        <v>4</v>
      </c>
      <c r="E13" s="4">
        <v>11</v>
      </c>
      <c r="F13" s="4" t="s">
        <v>37</v>
      </c>
      <c r="G13" s="4">
        <f>1.5*2.3</f>
        <v>3.4499999999999997</v>
      </c>
      <c r="H13" s="4">
        <f t="shared" si="0"/>
        <v>37.949999999999996</v>
      </c>
      <c r="I13" s="4"/>
      <c r="J13" s="4"/>
      <c r="K13" s="13"/>
    </row>
    <row r="14" spans="1:11">
      <c r="A14" s="4">
        <v>11</v>
      </c>
      <c r="B14" s="4" t="s">
        <v>44</v>
      </c>
      <c r="C14" s="4" t="s">
        <v>8</v>
      </c>
      <c r="D14" s="4" t="s">
        <v>4</v>
      </c>
      <c r="E14" s="4">
        <v>22</v>
      </c>
      <c r="F14" s="4" t="s">
        <v>39</v>
      </c>
      <c r="G14" s="4">
        <f>1.5*2.3</f>
        <v>3.4499999999999997</v>
      </c>
      <c r="H14" s="4">
        <f t="shared" si="0"/>
        <v>75.899999999999991</v>
      </c>
      <c r="I14" s="4"/>
      <c r="J14" s="4"/>
      <c r="K14" s="13"/>
    </row>
    <row r="15" spans="1:11" ht="22.5">
      <c r="A15" s="4">
        <v>12</v>
      </c>
      <c r="B15" s="4" t="s">
        <v>44</v>
      </c>
      <c r="C15" s="4" t="s">
        <v>8</v>
      </c>
      <c r="D15" s="4" t="s">
        <v>4</v>
      </c>
      <c r="E15" s="4">
        <v>23</v>
      </c>
      <c r="F15" s="4" t="s">
        <v>73</v>
      </c>
      <c r="G15" s="4">
        <f>1.5*2.3</f>
        <v>3.4499999999999997</v>
      </c>
      <c r="H15" s="4">
        <f t="shared" si="0"/>
        <v>79.349999999999994</v>
      </c>
      <c r="I15" s="4"/>
      <c r="J15" s="4"/>
      <c r="K15" s="13"/>
    </row>
    <row r="16" spans="1:11" ht="12">
      <c r="A16" s="4">
        <v>13</v>
      </c>
      <c r="B16" s="4" t="s">
        <v>45</v>
      </c>
      <c r="C16" s="4" t="s">
        <v>10</v>
      </c>
      <c r="D16" s="4" t="s">
        <v>4</v>
      </c>
      <c r="E16" s="4">
        <v>5</v>
      </c>
      <c r="F16" s="4" t="s">
        <v>37</v>
      </c>
      <c r="G16" s="4">
        <f>1.8*2.3</f>
        <v>4.1399999999999997</v>
      </c>
      <c r="H16" s="4">
        <f t="shared" si="0"/>
        <v>20.7</v>
      </c>
      <c r="I16" s="5"/>
      <c r="J16" s="5"/>
      <c r="K16" s="13"/>
    </row>
    <row r="17" spans="1:11" ht="22.5">
      <c r="A17" s="4">
        <v>14</v>
      </c>
      <c r="B17" s="4" t="s">
        <v>45</v>
      </c>
      <c r="C17" s="4" t="s">
        <v>10</v>
      </c>
      <c r="D17" s="4" t="s">
        <v>4</v>
      </c>
      <c r="E17" s="4">
        <v>30</v>
      </c>
      <c r="F17" s="4" t="s">
        <v>73</v>
      </c>
      <c r="G17" s="4">
        <f>1.8*2.3</f>
        <v>4.1399999999999997</v>
      </c>
      <c r="H17" s="4">
        <f>G17*E17</f>
        <v>124.19999999999999</v>
      </c>
      <c r="I17" s="4"/>
      <c r="J17" s="4"/>
      <c r="K17" s="13"/>
    </row>
    <row r="18" spans="1:11" ht="22.5">
      <c r="A18" s="4">
        <v>15</v>
      </c>
      <c r="B18" s="4" t="s">
        <v>46</v>
      </c>
      <c r="C18" s="4" t="s">
        <v>12</v>
      </c>
      <c r="D18" s="4" t="s">
        <v>4</v>
      </c>
      <c r="E18" s="4">
        <v>1</v>
      </c>
      <c r="F18" s="4" t="s">
        <v>73</v>
      </c>
      <c r="G18" s="4">
        <f>1.2*2.1</f>
        <v>2.52</v>
      </c>
      <c r="H18" s="4">
        <f t="shared" si="0"/>
        <v>2.52</v>
      </c>
      <c r="I18" s="4"/>
      <c r="J18" s="4"/>
      <c r="K18" s="13"/>
    </row>
    <row r="19" spans="1:11">
      <c r="A19" s="4">
        <v>16</v>
      </c>
      <c r="B19" s="4" t="s">
        <v>47</v>
      </c>
      <c r="C19" s="4" t="s">
        <v>3</v>
      </c>
      <c r="D19" s="4" t="s">
        <v>4</v>
      </c>
      <c r="E19" s="4">
        <v>3</v>
      </c>
      <c r="F19" s="4" t="s">
        <v>37</v>
      </c>
      <c r="G19" s="4">
        <f>1.5*2.1</f>
        <v>3.1500000000000004</v>
      </c>
      <c r="H19" s="4">
        <f t="shared" si="0"/>
        <v>9.4500000000000011</v>
      </c>
      <c r="I19" s="4"/>
      <c r="J19" s="4"/>
      <c r="K19" s="13"/>
    </row>
    <row r="20" spans="1:11" ht="22.5">
      <c r="A20" s="4">
        <v>17</v>
      </c>
      <c r="B20" s="4" t="s">
        <v>47</v>
      </c>
      <c r="C20" s="4" t="s">
        <v>3</v>
      </c>
      <c r="D20" s="4" t="s">
        <v>4</v>
      </c>
      <c r="E20" s="4">
        <v>15</v>
      </c>
      <c r="F20" s="4" t="s">
        <v>73</v>
      </c>
      <c r="G20" s="4">
        <f>1.5*2.1</f>
        <v>3.1500000000000004</v>
      </c>
      <c r="H20" s="4">
        <f t="shared" si="0"/>
        <v>47.250000000000007</v>
      </c>
      <c r="I20" s="4"/>
      <c r="J20" s="4"/>
      <c r="K20" s="13"/>
    </row>
    <row r="21" spans="1:11">
      <c r="A21" s="4">
        <v>18</v>
      </c>
      <c r="B21" s="4" t="s">
        <v>48</v>
      </c>
      <c r="C21" s="4" t="s">
        <v>3</v>
      </c>
      <c r="D21" s="4" t="s">
        <v>4</v>
      </c>
      <c r="E21" s="4">
        <v>5</v>
      </c>
      <c r="F21" s="4" t="s">
        <v>49</v>
      </c>
      <c r="G21" s="4">
        <f>1.5*2.1</f>
        <v>3.1500000000000004</v>
      </c>
      <c r="H21" s="4">
        <f t="shared" si="0"/>
        <v>15.750000000000002</v>
      </c>
      <c r="I21" s="4"/>
      <c r="J21" s="4"/>
      <c r="K21" s="13"/>
    </row>
    <row r="22" spans="1:11">
      <c r="A22" s="4">
        <v>19</v>
      </c>
      <c r="B22" s="4" t="s">
        <v>50</v>
      </c>
      <c r="C22" s="4" t="s">
        <v>5</v>
      </c>
      <c r="D22" s="4" t="s">
        <v>4</v>
      </c>
      <c r="E22" s="4">
        <v>1</v>
      </c>
      <c r="F22" s="4" t="s">
        <v>51</v>
      </c>
      <c r="G22" s="4">
        <f>0.6*2.1</f>
        <v>1.26</v>
      </c>
      <c r="H22" s="4">
        <f t="shared" si="0"/>
        <v>1.26</v>
      </c>
      <c r="I22" s="4"/>
      <c r="J22" s="4"/>
      <c r="K22" s="13"/>
    </row>
    <row r="23" spans="1:11">
      <c r="A23" s="4">
        <v>20</v>
      </c>
      <c r="B23" s="4" t="s">
        <v>50</v>
      </c>
      <c r="C23" s="4" t="s">
        <v>5</v>
      </c>
      <c r="D23" s="4" t="s">
        <v>4</v>
      </c>
      <c r="E23" s="4">
        <v>16</v>
      </c>
      <c r="F23" s="4" t="s">
        <v>49</v>
      </c>
      <c r="G23" s="4">
        <f>0.6*2.1</f>
        <v>1.26</v>
      </c>
      <c r="H23" s="4">
        <f t="shared" si="0"/>
        <v>20.16</v>
      </c>
      <c r="I23" s="4"/>
      <c r="J23" s="4"/>
      <c r="K23" s="13"/>
    </row>
    <row r="24" spans="1:11">
      <c r="A24" s="4">
        <v>21</v>
      </c>
      <c r="B24" s="4" t="s">
        <v>52</v>
      </c>
      <c r="C24" s="4" t="s">
        <v>6</v>
      </c>
      <c r="D24" s="4" t="s">
        <v>4</v>
      </c>
      <c r="E24" s="4">
        <v>19</v>
      </c>
      <c r="F24" s="4" t="s">
        <v>51</v>
      </c>
      <c r="G24" s="4">
        <f>1*2.1</f>
        <v>2.1</v>
      </c>
      <c r="H24" s="4">
        <f t="shared" si="0"/>
        <v>39.9</v>
      </c>
      <c r="I24" s="4"/>
      <c r="J24" s="4"/>
      <c r="K24" s="13"/>
    </row>
    <row r="25" spans="1:11" ht="13.5" customHeight="1">
      <c r="A25" s="4">
        <v>22</v>
      </c>
      <c r="B25" s="4" t="s">
        <v>52</v>
      </c>
      <c r="C25" s="4" t="s">
        <v>6</v>
      </c>
      <c r="D25" s="4" t="s">
        <v>4</v>
      </c>
      <c r="E25" s="4">
        <v>31</v>
      </c>
      <c r="F25" s="4" t="s">
        <v>49</v>
      </c>
      <c r="G25" s="4">
        <f>1*2.1</f>
        <v>2.1</v>
      </c>
      <c r="H25" s="4">
        <f t="shared" si="0"/>
        <v>65.100000000000009</v>
      </c>
      <c r="I25" s="4"/>
      <c r="J25" s="4"/>
      <c r="K25" s="13"/>
    </row>
    <row r="26" spans="1:11">
      <c r="A26" s="4">
        <v>23</v>
      </c>
      <c r="B26" s="4" t="s">
        <v>53</v>
      </c>
      <c r="C26" s="4" t="s">
        <v>7</v>
      </c>
      <c r="D26" s="4" t="s">
        <v>4</v>
      </c>
      <c r="E26" s="4">
        <v>3</v>
      </c>
      <c r="F26" s="4" t="s">
        <v>51</v>
      </c>
      <c r="G26" s="4">
        <f>1*2.3</f>
        <v>2.2999999999999998</v>
      </c>
      <c r="H26" s="4">
        <f t="shared" si="0"/>
        <v>6.8999999999999995</v>
      </c>
      <c r="I26" s="4"/>
      <c r="J26" s="4"/>
      <c r="K26" s="13"/>
    </row>
    <row r="27" spans="1:11">
      <c r="A27" s="4">
        <v>24</v>
      </c>
      <c r="B27" s="4" t="s">
        <v>54</v>
      </c>
      <c r="C27" s="4" t="s">
        <v>8</v>
      </c>
      <c r="D27" s="4" t="s">
        <v>4</v>
      </c>
      <c r="E27" s="4">
        <v>13</v>
      </c>
      <c r="F27" s="4" t="s">
        <v>51</v>
      </c>
      <c r="G27" s="4">
        <f>1.5*2.3</f>
        <v>3.4499999999999997</v>
      </c>
      <c r="H27" s="4">
        <f t="shared" si="0"/>
        <v>44.849999999999994</v>
      </c>
      <c r="I27" s="4"/>
      <c r="J27" s="4"/>
      <c r="K27" s="13"/>
    </row>
    <row r="28" spans="1:11" ht="22.5">
      <c r="A28" s="4">
        <v>25</v>
      </c>
      <c r="B28" s="4" t="s">
        <v>54</v>
      </c>
      <c r="C28" s="4" t="s">
        <v>8</v>
      </c>
      <c r="D28" s="4" t="s">
        <v>4</v>
      </c>
      <c r="E28" s="4">
        <v>14</v>
      </c>
      <c r="F28" s="4" t="s">
        <v>74</v>
      </c>
      <c r="G28" s="4">
        <f>1.5*2.3</f>
        <v>3.4499999999999997</v>
      </c>
      <c r="H28" s="4">
        <f t="shared" si="0"/>
        <v>48.3</v>
      </c>
      <c r="I28" s="4"/>
      <c r="J28" s="4"/>
      <c r="K28" s="13"/>
    </row>
    <row r="29" spans="1:11">
      <c r="A29" s="4">
        <v>26</v>
      </c>
      <c r="B29" s="4" t="s">
        <v>55</v>
      </c>
      <c r="C29" s="4" t="s">
        <v>9</v>
      </c>
      <c r="D29" s="4" t="s">
        <v>4</v>
      </c>
      <c r="E29" s="4">
        <v>3</v>
      </c>
      <c r="F29" s="4" t="s">
        <v>51</v>
      </c>
      <c r="G29" s="4">
        <f>1.8*2.1</f>
        <v>3.7800000000000002</v>
      </c>
      <c r="H29" s="4">
        <f t="shared" si="0"/>
        <v>11.34</v>
      </c>
      <c r="I29" s="4"/>
      <c r="J29" s="4"/>
      <c r="K29" s="13"/>
    </row>
    <row r="30" spans="1:11" ht="22.5">
      <c r="A30" s="4">
        <v>27</v>
      </c>
      <c r="B30" s="4" t="s">
        <v>56</v>
      </c>
      <c r="C30" s="4" t="s">
        <v>10</v>
      </c>
      <c r="D30" s="4" t="s">
        <v>4</v>
      </c>
      <c r="E30" s="4">
        <v>14</v>
      </c>
      <c r="F30" s="4" t="s">
        <v>74</v>
      </c>
      <c r="G30" s="4">
        <f>1.8*2.3</f>
        <v>4.1399999999999997</v>
      </c>
      <c r="H30" s="4">
        <f t="shared" si="0"/>
        <v>57.959999999999994</v>
      </c>
      <c r="I30" s="4"/>
      <c r="J30" s="4"/>
      <c r="K30" s="13"/>
    </row>
    <row r="31" spans="1:11">
      <c r="A31" s="4">
        <v>28</v>
      </c>
      <c r="B31" s="4" t="s">
        <v>57</v>
      </c>
      <c r="C31" s="4" t="s">
        <v>11</v>
      </c>
      <c r="D31" s="4" t="s">
        <v>4</v>
      </c>
      <c r="E31" s="4">
        <v>13</v>
      </c>
      <c r="F31" s="4" t="s">
        <v>51</v>
      </c>
      <c r="G31" s="4">
        <f>2*2.3</f>
        <v>4.5999999999999996</v>
      </c>
      <c r="H31" s="4">
        <f t="shared" si="0"/>
        <v>59.8</v>
      </c>
      <c r="I31" s="4"/>
      <c r="J31" s="4"/>
      <c r="K31" s="13"/>
    </row>
    <row r="32" spans="1:11">
      <c r="A32" s="4">
        <v>29</v>
      </c>
      <c r="B32" s="4" t="s">
        <v>58</v>
      </c>
      <c r="C32" s="4" t="s">
        <v>6</v>
      </c>
      <c r="D32" s="4" t="s">
        <v>4</v>
      </c>
      <c r="E32" s="4">
        <v>1</v>
      </c>
      <c r="F32" s="4" t="s">
        <v>49</v>
      </c>
      <c r="G32" s="4">
        <f>1*2.1</f>
        <v>2.1</v>
      </c>
      <c r="H32" s="4">
        <f t="shared" si="0"/>
        <v>2.1</v>
      </c>
      <c r="I32" s="4"/>
      <c r="J32" s="4"/>
      <c r="K32" s="13"/>
    </row>
    <row r="33" spans="1:11" ht="14.25" customHeight="1">
      <c r="A33" s="4">
        <v>30</v>
      </c>
      <c r="B33" s="4" t="s">
        <v>59</v>
      </c>
      <c r="C33" s="4" t="s">
        <v>8</v>
      </c>
      <c r="D33" s="4" t="s">
        <v>4</v>
      </c>
      <c r="E33" s="4">
        <v>5</v>
      </c>
      <c r="F33" s="4" t="s">
        <v>51</v>
      </c>
      <c r="G33" s="4">
        <f>1.5*2.3</f>
        <v>3.4499999999999997</v>
      </c>
      <c r="H33" s="4">
        <f t="shared" si="0"/>
        <v>17.25</v>
      </c>
      <c r="I33" s="4"/>
      <c r="J33" s="4"/>
      <c r="K33" s="13"/>
    </row>
    <row r="34" spans="1:11">
      <c r="A34" s="4">
        <v>31</v>
      </c>
      <c r="B34" s="4" t="s">
        <v>59</v>
      </c>
      <c r="C34" s="4" t="s">
        <v>8</v>
      </c>
      <c r="D34" s="4" t="s">
        <v>4</v>
      </c>
      <c r="E34" s="4">
        <v>28</v>
      </c>
      <c r="F34" s="4" t="s">
        <v>49</v>
      </c>
      <c r="G34" s="4">
        <f>1.5*2.3</f>
        <v>3.4499999999999997</v>
      </c>
      <c r="H34" s="4">
        <f t="shared" si="0"/>
        <v>96.6</v>
      </c>
      <c r="I34" s="4"/>
      <c r="J34" s="4"/>
      <c r="K34" s="13"/>
    </row>
    <row r="35" spans="1:11">
      <c r="A35" s="4">
        <v>32</v>
      </c>
      <c r="B35" s="4" t="s">
        <v>60</v>
      </c>
      <c r="C35" s="4" t="s">
        <v>15</v>
      </c>
      <c r="D35" s="4" t="s">
        <v>4</v>
      </c>
      <c r="E35" s="4">
        <v>1</v>
      </c>
      <c r="F35" s="4" t="s">
        <v>61</v>
      </c>
      <c r="G35" s="4">
        <f>1.2*1.5</f>
        <v>1.7999999999999998</v>
      </c>
      <c r="H35" s="4">
        <f t="shared" si="0"/>
        <v>1.7999999999999998</v>
      </c>
      <c r="I35" s="4"/>
      <c r="J35" s="4"/>
      <c r="K35" s="13"/>
    </row>
    <row r="36" spans="1:11">
      <c r="A36" s="4">
        <v>33</v>
      </c>
      <c r="B36" s="4" t="s">
        <v>62</v>
      </c>
      <c r="C36" s="4" t="s">
        <v>16</v>
      </c>
      <c r="D36" s="4" t="s">
        <v>4</v>
      </c>
      <c r="E36" s="4">
        <v>16</v>
      </c>
      <c r="F36" s="4" t="s">
        <v>61</v>
      </c>
      <c r="G36" s="4">
        <f>1.5*2.2</f>
        <v>3.3000000000000003</v>
      </c>
      <c r="H36" s="4">
        <f t="shared" si="0"/>
        <v>52.800000000000004</v>
      </c>
      <c r="I36" s="4"/>
      <c r="J36" s="4"/>
      <c r="K36" s="13"/>
    </row>
    <row r="37" spans="1:11">
      <c r="A37" s="4">
        <v>34</v>
      </c>
      <c r="B37" s="4" t="s">
        <v>63</v>
      </c>
      <c r="C37" s="4" t="s">
        <v>17</v>
      </c>
      <c r="D37" s="4" t="s">
        <v>4</v>
      </c>
      <c r="E37" s="4">
        <v>2</v>
      </c>
      <c r="F37" s="4" t="s">
        <v>61</v>
      </c>
      <c r="G37" s="4">
        <f>1.5*2.5</f>
        <v>3.75</v>
      </c>
      <c r="H37" s="4">
        <f t="shared" si="0"/>
        <v>7.5</v>
      </c>
      <c r="I37" s="4"/>
      <c r="J37" s="4"/>
      <c r="K37" s="13"/>
    </row>
    <row r="38" spans="1:11">
      <c r="A38" s="4">
        <v>35</v>
      </c>
      <c r="B38" s="4" t="s">
        <v>64</v>
      </c>
      <c r="C38" s="4" t="s">
        <v>18</v>
      </c>
      <c r="D38" s="4" t="s">
        <v>4</v>
      </c>
      <c r="E38" s="4">
        <v>4</v>
      </c>
      <c r="F38" s="4" t="s">
        <v>61</v>
      </c>
      <c r="G38" s="4">
        <f>1.5*2.8</f>
        <v>4.1999999999999993</v>
      </c>
      <c r="H38" s="4">
        <f t="shared" si="0"/>
        <v>16.799999999999997</v>
      </c>
      <c r="I38" s="4"/>
      <c r="J38" s="4"/>
      <c r="K38" s="13"/>
    </row>
    <row r="39" spans="1:11">
      <c r="A39" s="4">
        <v>36</v>
      </c>
      <c r="B39" s="4" t="s">
        <v>65</v>
      </c>
      <c r="C39" s="4" t="s">
        <v>19</v>
      </c>
      <c r="D39" s="4" t="s">
        <v>4</v>
      </c>
      <c r="E39" s="4">
        <v>1</v>
      </c>
      <c r="F39" s="4" t="s">
        <v>61</v>
      </c>
      <c r="G39" s="4">
        <f>3.2*2.8</f>
        <v>8.9599999999999991</v>
      </c>
      <c r="H39" s="4">
        <f t="shared" si="0"/>
        <v>8.9599999999999991</v>
      </c>
      <c r="I39" s="4"/>
      <c r="J39" s="4"/>
      <c r="K39" s="13"/>
    </row>
    <row r="40" spans="1:11">
      <c r="A40" s="4">
        <v>37</v>
      </c>
      <c r="B40" s="4" t="s">
        <v>66</v>
      </c>
      <c r="C40" s="4" t="s">
        <v>20</v>
      </c>
      <c r="D40" s="4" t="s">
        <v>4</v>
      </c>
      <c r="E40" s="4">
        <v>1</v>
      </c>
      <c r="F40" s="4" t="s">
        <v>61</v>
      </c>
      <c r="G40" s="4">
        <f>3.2*3</f>
        <v>9.6000000000000014</v>
      </c>
      <c r="H40" s="4">
        <f t="shared" si="0"/>
        <v>9.6000000000000014</v>
      </c>
      <c r="I40" s="4"/>
      <c r="J40" s="4"/>
      <c r="K40" s="13"/>
    </row>
    <row r="41" spans="1:11">
      <c r="A41" s="4">
        <v>38</v>
      </c>
      <c r="B41" s="4" t="s">
        <v>67</v>
      </c>
      <c r="C41" s="4" t="s">
        <v>21</v>
      </c>
      <c r="D41" s="4" t="s">
        <v>4</v>
      </c>
      <c r="E41" s="4">
        <v>1</v>
      </c>
      <c r="F41" s="4" t="s">
        <v>61</v>
      </c>
      <c r="G41" s="4">
        <f>3.2*3.3</f>
        <v>10.56</v>
      </c>
      <c r="H41" s="4">
        <f t="shared" si="0"/>
        <v>10.56</v>
      </c>
      <c r="I41" s="4"/>
      <c r="J41" s="4"/>
      <c r="K41" s="13"/>
    </row>
    <row r="42" spans="1:11" ht="31.5" customHeight="1">
      <c r="A42" s="4">
        <v>39</v>
      </c>
      <c r="B42" s="4" t="s">
        <v>68</v>
      </c>
      <c r="C42" s="4" t="s">
        <v>22</v>
      </c>
      <c r="D42" s="4" t="s">
        <v>4</v>
      </c>
      <c r="E42" s="4">
        <v>1</v>
      </c>
      <c r="F42" s="4" t="s">
        <v>69</v>
      </c>
      <c r="G42" s="4">
        <f>7*3.8</f>
        <v>26.599999999999998</v>
      </c>
      <c r="H42" s="4">
        <f t="shared" si="0"/>
        <v>26.599999999999998</v>
      </c>
      <c r="I42" s="4"/>
      <c r="J42" s="4"/>
      <c r="K42" s="14"/>
    </row>
    <row r="43" spans="1:11" ht="12">
      <c r="A43" s="5"/>
      <c r="B43" s="6"/>
      <c r="C43" s="4"/>
      <c r="D43" s="7"/>
      <c r="E43" s="8"/>
      <c r="F43" s="5"/>
      <c r="G43" s="5"/>
      <c r="H43" s="4">
        <f>SUM(H4:H42)</f>
        <v>1364.7099999999994</v>
      </c>
      <c r="I43" s="4"/>
      <c r="J43" s="4"/>
      <c r="K43" s="4"/>
    </row>
    <row r="44" spans="1:11" ht="13.5" customHeight="1">
      <c r="A44" s="9" t="s">
        <v>27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51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</sheetData>
  <mergeCells count="3">
    <mergeCell ref="A44:K54"/>
    <mergeCell ref="A1:K2"/>
    <mergeCell ref="K4:K4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2017-11-30T02:09:25Z</dcterms:modified>
</cp:coreProperties>
</file>